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D:\MAS SVĚTOVINA\IROP\VÝZVY\SVETOVINA 4..výzva školství\podklady výzva na web\"/>
    </mc:Choice>
  </mc:AlternateContent>
  <xr:revisionPtr revIDLastSave="0" documentId="8_{D7429089-4D57-4CF4-969B-1B19366F6291}" xr6:coauthVersionLast="45" xr6:coauthVersionMax="45" xr10:uidLastSave="{00000000-0000-0000-0000-000000000000}"/>
  <workbookProtection workbookAlgorithmName="SHA-512" workbookHashValue="yiCYqUJaJYjW8SS2XRIgjtP3mC3sF++coKu6CuKRfMtiAJZLsUpaXWgZqFIIQVLPCI/Ksy1zvIlp0WafMtSACw==" workbookSaltValue="fKlio3KKGH1jC319Ns+LQg==" workbookSpinCount="100000" lockStructure="1"/>
  <bookViews>
    <workbookView xWindow="-120" yWindow="-120" windowWidth="29040" windowHeight="15840" xr2:uid="{00000000-000D-0000-FFFF-FFFF00000000}"/>
  </bookViews>
  <sheets>
    <sheet name="Vysvětlivky" sheetId="4" r:id="rId1"/>
    <sheet name="prevodnik toků z NOM na REAL" sheetId="3" r:id="rId2"/>
    <sheet name="kalkulator NOM vs REAL" sheetId="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3" i="3" l="1"/>
  <c r="E73" i="3"/>
  <c r="F73" i="3"/>
  <c r="G73" i="3"/>
  <c r="H73" i="3"/>
  <c r="I73" i="3"/>
  <c r="J73" i="3"/>
  <c r="K73" i="3"/>
  <c r="L73" i="3"/>
  <c r="M73" i="3"/>
  <c r="C73" i="3"/>
  <c r="D32" i="3"/>
  <c r="E32" i="3"/>
  <c r="F32" i="3"/>
  <c r="G32" i="3"/>
  <c r="H32" i="3"/>
  <c r="I32" i="3"/>
  <c r="J32" i="3"/>
  <c r="K32" i="3"/>
  <c r="L32" i="3"/>
  <c r="M32" i="3"/>
  <c r="C32" i="3"/>
  <c r="C7" i="3" l="1"/>
  <c r="C63" i="5"/>
  <c r="C64" i="5" s="1"/>
  <c r="C58" i="5"/>
  <c r="C49" i="5"/>
  <c r="C43" i="5"/>
  <c r="B50" i="3" l="1"/>
  <c r="D50" i="3"/>
  <c r="E50" i="3"/>
  <c r="F50" i="3"/>
  <c r="G50" i="3"/>
  <c r="H50" i="3"/>
  <c r="I50" i="3"/>
  <c r="J50" i="3"/>
  <c r="K50" i="3"/>
  <c r="L50" i="3"/>
  <c r="M50" i="3"/>
  <c r="C50" i="3"/>
  <c r="M87" i="3"/>
  <c r="L87" i="3"/>
  <c r="K87" i="3"/>
  <c r="J87" i="3"/>
  <c r="I87" i="3"/>
  <c r="H87" i="3"/>
  <c r="G87" i="3"/>
  <c r="F87" i="3"/>
  <c r="E87" i="3"/>
  <c r="D87" i="3"/>
  <c r="C87" i="3"/>
  <c r="M86" i="3"/>
  <c r="L86" i="3"/>
  <c r="K86" i="3"/>
  <c r="J86" i="3"/>
  <c r="I86" i="3"/>
  <c r="H86" i="3"/>
  <c r="G86" i="3"/>
  <c r="F86" i="3"/>
  <c r="E86" i="3"/>
  <c r="D86" i="3"/>
  <c r="C86" i="3"/>
  <c r="M85" i="3"/>
  <c r="L85" i="3"/>
  <c r="K85" i="3"/>
  <c r="J85" i="3"/>
  <c r="I85" i="3"/>
  <c r="H85" i="3"/>
  <c r="G85" i="3"/>
  <c r="F85" i="3"/>
  <c r="E85" i="3"/>
  <c r="D85" i="3"/>
  <c r="C85" i="3"/>
  <c r="M84" i="3"/>
  <c r="L84" i="3"/>
  <c r="K84" i="3"/>
  <c r="I84" i="3"/>
  <c r="H84" i="3"/>
  <c r="G84" i="3"/>
  <c r="E84" i="3"/>
  <c r="D84" i="3"/>
  <c r="C84" i="3"/>
  <c r="C89" i="3" l="1"/>
  <c r="E89" i="3"/>
  <c r="H89" i="3"/>
  <c r="H90" i="3" s="1"/>
  <c r="M89" i="3"/>
  <c r="K89" i="3"/>
  <c r="K90" i="3" s="1"/>
  <c r="D89" i="3"/>
  <c r="D90" i="3" s="1"/>
  <c r="G89" i="3"/>
  <c r="G90" i="3" s="1"/>
  <c r="I89" i="3"/>
  <c r="I90" i="3" s="1"/>
  <c r="L89" i="3"/>
  <c r="L90" i="3" s="1"/>
  <c r="E90" i="3"/>
  <c r="M90" i="3"/>
  <c r="C90" i="3"/>
  <c r="F84" i="3"/>
  <c r="J84" i="3"/>
  <c r="F74" i="3"/>
  <c r="E49" i="3"/>
  <c r="F49" i="3"/>
  <c r="G49" i="3"/>
  <c r="H49" i="3"/>
  <c r="I49" i="3"/>
  <c r="J49" i="3"/>
  <c r="K49" i="3"/>
  <c r="M49" i="3"/>
  <c r="C49" i="3"/>
  <c r="D48" i="3"/>
  <c r="E48" i="3"/>
  <c r="F48" i="3"/>
  <c r="G48" i="3"/>
  <c r="H48" i="3"/>
  <c r="I48" i="3"/>
  <c r="J48" i="3"/>
  <c r="K48" i="3"/>
  <c r="L48" i="3"/>
  <c r="M48" i="3"/>
  <c r="C48" i="3"/>
  <c r="D47" i="3"/>
  <c r="E47" i="3"/>
  <c r="F47" i="3"/>
  <c r="G47" i="3"/>
  <c r="H47" i="3"/>
  <c r="I47" i="3"/>
  <c r="J47" i="3"/>
  <c r="K47" i="3"/>
  <c r="L47" i="3"/>
  <c r="M47" i="3"/>
  <c r="C47" i="3"/>
  <c r="L49" i="3"/>
  <c r="J89" i="3" l="1"/>
  <c r="J90" i="3" s="1"/>
  <c r="F89" i="3"/>
  <c r="F90" i="3" s="1"/>
  <c r="M74" i="3"/>
  <c r="H74" i="3"/>
  <c r="K74" i="3"/>
  <c r="I74" i="3"/>
  <c r="D74" i="3"/>
  <c r="G74" i="3"/>
  <c r="E74" i="3"/>
  <c r="J74" i="3"/>
  <c r="L74" i="3"/>
  <c r="C74" i="3"/>
  <c r="C76" i="3"/>
  <c r="M46" i="3"/>
  <c r="M33" i="3"/>
  <c r="I46" i="3"/>
  <c r="I33" i="3"/>
  <c r="E46" i="3"/>
  <c r="E33" i="3"/>
  <c r="H46" i="3"/>
  <c r="H33" i="3"/>
  <c r="D46" i="3"/>
  <c r="D33" i="3"/>
  <c r="K46" i="3"/>
  <c r="K33" i="3"/>
  <c r="G46" i="3"/>
  <c r="G33" i="3"/>
  <c r="L46" i="3"/>
  <c r="L33" i="3"/>
  <c r="C46" i="3"/>
  <c r="C51" i="3" s="1"/>
  <c r="J33" i="3"/>
  <c r="F33" i="3"/>
  <c r="D49" i="3"/>
  <c r="F46" i="3"/>
  <c r="F51" i="3" s="1"/>
  <c r="J46" i="3"/>
  <c r="J51" i="3" s="1"/>
  <c r="C27" i="5"/>
  <c r="C33" i="5"/>
  <c r="C18" i="5"/>
  <c r="C12" i="5"/>
  <c r="C91" i="3" l="1"/>
  <c r="C92" i="3"/>
  <c r="L51" i="3"/>
  <c r="L52" i="3" s="1"/>
  <c r="G51" i="3"/>
  <c r="G52" i="3" s="1"/>
  <c r="K51" i="3"/>
  <c r="K52" i="3" s="1"/>
  <c r="D51" i="3"/>
  <c r="H51" i="3"/>
  <c r="H52" i="3" s="1"/>
  <c r="M51" i="3"/>
  <c r="M52" i="3" s="1"/>
  <c r="E51" i="3"/>
  <c r="E52" i="3" s="1"/>
  <c r="I51" i="3"/>
  <c r="I52" i="3" s="1"/>
  <c r="C75" i="3"/>
  <c r="J52" i="3"/>
  <c r="F52" i="3"/>
  <c r="C35" i="3"/>
  <c r="C33" i="3"/>
  <c r="C34" i="3" s="1"/>
  <c r="C52" i="3"/>
  <c r="C54" i="3" l="1"/>
  <c r="D52" i="3"/>
  <c r="C53" i="3" s="1"/>
</calcChain>
</file>

<file path=xl/sharedStrings.xml><?xml version="1.0" encoding="utf-8"?>
<sst xmlns="http://schemas.openxmlformats.org/spreadsheetml/2006/main" count="131" uniqueCount="67">
  <si>
    <t>Období</t>
  </si>
  <si>
    <t>Peněžní toky projektu (CF projektu)</t>
  </si>
  <si>
    <t xml:space="preserve"> +</t>
  </si>
  <si>
    <t xml:space="preserve"> -</t>
  </si>
  <si>
    <t>Zůstatková hodnota</t>
  </si>
  <si>
    <t>Peněžní toky projektu (bez vlivu financování) (v tis. Kč) v běžných cenách příslušných období (NOMINAL)</t>
  </si>
  <si>
    <t>Diskontované peněžní toky projektu (Disc. CFp)</t>
  </si>
  <si>
    <t xml:space="preserve">Finanční čistý současná hodnota toků projektu FNPV(P) </t>
  </si>
  <si>
    <t>inflace</t>
  </si>
  <si>
    <t>Finanční vnitřní výnosové procento FIRR NOMINAL</t>
  </si>
  <si>
    <t>Finanční vnitřní výnosové procento FIRR REAL</t>
  </si>
  <si>
    <t>Peněžní toky projektu (bez vlivu financování) (v tis. Kč) ve stalych cenách zakladniho období (REAL)</t>
  </si>
  <si>
    <t>méně významné výstupní či informativní proměnné</t>
  </si>
  <si>
    <t>významná výstupní či mezivýstupní proměnná v nominálním vyjádření</t>
  </si>
  <si>
    <t>významná výstupní či mezivýstupní proměnná v reálném vyjádření</t>
  </si>
  <si>
    <t>NOM</t>
  </si>
  <si>
    <t>zkratka pro peněžně vyjádřenou proměnnou v nominálních cenách, tj. v cenách odpovídajících cenové hladině běžného období</t>
  </si>
  <si>
    <t>zkratka pro peněžně vyjádřenou proměnnou v reálných cenách, tj. v cenách odpovídajících cenové hladině základního období (období nula)</t>
  </si>
  <si>
    <t>REAL</t>
  </si>
  <si>
    <t>položka NOM</t>
  </si>
  <si>
    <t>období</t>
  </si>
  <si>
    <t>položka REAL</t>
  </si>
  <si>
    <t>KALKULÁTOR PRO PŘEVOD DISKONTNÍ SAZBY</t>
  </si>
  <si>
    <t>VYSVĚTLIVKY</t>
  </si>
  <si>
    <t>NOM disk. Sazba</t>
  </si>
  <si>
    <t>REAL disk. Sazba</t>
  </si>
  <si>
    <t>kalkulátor je platný pro konstatní úroveň odhadu očekávané inflace v relevantním období (tj. od počátku do období, ve kterém se tok vyskytuje)</t>
  </si>
  <si>
    <t>Provozní příjmy</t>
  </si>
  <si>
    <t>Provozní výdaje</t>
  </si>
  <si>
    <t>Investiční výdaje</t>
  </si>
  <si>
    <t>Do žlutého pole vložte příslušné hodnoty v nominálním vyjádření</t>
  </si>
  <si>
    <t>Následující tabulka zobrazuje výsledky položek peněžních toků v reálném vyjádření vzhledem k předchozím vstupním hodnotám. Reálné hodnoty jsou přepočteny vztahem:</t>
  </si>
  <si>
    <t>Peněžní toky projektu (CF projektu) NOMINAL</t>
  </si>
  <si>
    <t>Peněžní toky projektu (CF projektu) REAL</t>
  </si>
  <si>
    <t>PŘÍKLAD POUŽITÍ PRO PROJEKT</t>
  </si>
  <si>
    <t>PŘÍKLAD POUŽITÍ KALKULÁTORU</t>
  </si>
  <si>
    <t>Míra inflace</t>
  </si>
  <si>
    <t>REAL diskontní sazba</t>
  </si>
  <si>
    <t>NOM diskontní sazba</t>
  </si>
  <si>
    <t xml:space="preserve">Vzhledem k výpočtu zadávejte toky v jednotkách i znaménku, ve kterém přirozeně vychází z analýzy (rozdílu investiční a nulové varianty). </t>
  </si>
  <si>
    <t>Totéž platí analogicky i pro položky provozních a investičních výdajů a zůstatkové hodnoty.</t>
  </si>
  <si>
    <t xml:space="preserve">Tj. Vede-li projekt k nárůstu příjmů ve srovnání s nulovou variantou, jsou příjmy projektu kladné a v kladné hodnotě se zadávají do tabulky. </t>
  </si>
  <si>
    <t xml:space="preserve">Naopak, vede-li projekt k poklesu příjmů ve srovnání s nulovou variantou, jsou příjmy projektu záporné a v záporné hodnotě se zadávají do tabulky. </t>
  </si>
  <si>
    <t>Peněžní toky projektu = Provozní příjmy - Provozní výdaje - Investiční výdaje + ZH + (volný řádek pro případné zahrnutí ostatních peněžních efektů*)</t>
  </si>
  <si>
    <t>Nominální diskontní sazba je spočtena z reálné diskontní sazby a inflace ze vztahu</t>
  </si>
  <si>
    <t>Využití této dotatečné možnosti vždy zvažte až po pečlivém prostudování zadání studie proveditelnosti.</t>
  </si>
  <si>
    <t>Následující tabulka umožnuje převod agregovaných položek tvořících peněžní toky z nominálního vyjádření na reálné.</t>
  </si>
  <si>
    <t xml:space="preserve">UPOZORNĚNÍ: </t>
  </si>
  <si>
    <t>Vložte hodnotu nominálního toku, který chcete převést na reálnou hodnotu. Hodnotu vložte v příslušných peněžních jednotkách (např. tis. Kč, mil. Kč, Kč, EUR,…).</t>
  </si>
  <si>
    <t>Jedná se o období, ve kterém se tok objevuje v plánu (počet období od počátku, tj. od okamžiku, ke kterému se počítá hodnota ukazatelů).</t>
  </si>
  <si>
    <t>Jedná se o hodnotu inflačního koeficientu (koeficientu vyjadřujícího předpokládané změny cenové hladiny v dané ekonomice za jedno každé období).</t>
  </si>
  <si>
    <t>Zde je výsledná hodnota reálného toku v příslušných jednotkách, ve kterých byl zadán.</t>
  </si>
  <si>
    <t>Vložte hodnotu reálného toku, který chcete převést na nominální hodnotu. Hodnotu vložte v příslušných peněžních jednotkách (např. tis. Kč, mil. Kč, Kč, EUR,…).</t>
  </si>
  <si>
    <t>Zde je výsledná hodnota nominálního toku v příslušných jednotkách, ve kterých byl zadán.</t>
  </si>
  <si>
    <t>Vložte hodnotu nominální diskontní sazby, kterou chcete převést na reálnou.</t>
  </si>
  <si>
    <t>Vložte hodnotu inflačního koeficientu.</t>
  </si>
  <si>
    <t>Výsledná hodnota odpovídající reálné diskontní sazby.</t>
  </si>
  <si>
    <t>Vložte hodnotu reálné diskontní sazby, kterou chcete převést na nominální.</t>
  </si>
  <si>
    <t>Výsledná hodnota odpovídající nominální diskontní sazby.</t>
  </si>
  <si>
    <t>Je-li použito převodu z NOM na REAL konsistentně při konsistentním nakládáním s diskontní sazbou, vycházejí výsledky pro současnou hodnotu jednotlivých toků,</t>
  </si>
  <si>
    <t>Oproti tomu vychází nominální IRR odlišně oproti reálnému IRR, avšak opět konsistentně s uvažovanou mírou inflace.</t>
  </si>
  <si>
    <t>jakož i pro celý projekt v podobě NPV samozřejmě identicky, a to bez ohledu na úroveň agregace položek.</t>
  </si>
  <si>
    <t>vstupní proměnná, kterou je možné editovat</t>
  </si>
  <si>
    <t>Peněžní toky projektu jsou zde spočteny podle následujícího vztahu:</t>
  </si>
  <si>
    <t xml:space="preserve">*Ostatními peněžními efekty je míněn jakýkoliv peněžní tok, který vyplývá z projektu, není zahrnut do předchozích a je pro výpočet relevantní. </t>
  </si>
  <si>
    <t>KALkULÁTOR PRO PŘEVOD JEDNOTLIVÝCH TOKŮ PRO JAKÁKOLIV OBDOBÍ</t>
  </si>
  <si>
    <t>Peněžní toky projektu (bez vlivu financování) (v tis. Kč) ve stálých cenách základního období (REAL)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</si>
</sst>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1" applyFill="1" applyBorder="1"/>
    <xf numFmtId="10" fontId="0" fillId="0" borderId="0" xfId="0" applyNumberFormat="1"/>
    <xf numFmtId="0" fontId="1" fillId="0" borderId="0" xfId="1"/>
    <xf numFmtId="0" fontId="2" fillId="0" borderId="0" xfId="1" applyFont="1"/>
    <xf numFmtId="0" fontId="2" fillId="2" borderId="1" xfId="1" applyFont="1" applyFill="1" applyBorder="1"/>
    <xf numFmtId="1" fontId="1" fillId="0" borderId="1" xfId="1" applyNumberFormat="1" applyBorder="1"/>
    <xf numFmtId="0" fontId="2" fillId="0" borderId="2" xfId="1" applyFont="1" applyBorder="1"/>
    <xf numFmtId="0" fontId="2" fillId="0" borderId="9" xfId="1" applyFont="1" applyBorder="1"/>
    <xf numFmtId="0" fontId="3" fillId="2" borderId="10" xfId="1" applyFont="1" applyFill="1" applyBorder="1"/>
    <xf numFmtId="0" fontId="1" fillId="2" borderId="4" xfId="1" applyFill="1" applyBorder="1"/>
    <xf numFmtId="0" fontId="3" fillId="0" borderId="12" xfId="1" applyFont="1" applyFill="1" applyBorder="1"/>
    <xf numFmtId="1" fontId="3" fillId="2" borderId="7" xfId="1" applyNumberFormat="1" applyFont="1" applyFill="1" applyBorder="1"/>
    <xf numFmtId="0" fontId="0" fillId="3" borderId="0" xfId="0" applyFill="1"/>
    <xf numFmtId="10" fontId="0" fillId="3" borderId="0" xfId="0" applyNumberFormat="1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9" fontId="0" fillId="3" borderId="1" xfId="3" applyFont="1" applyFill="1" applyBorder="1"/>
    <xf numFmtId="10" fontId="0" fillId="3" borderId="1" xfId="3" applyNumberFormat="1" applyFont="1" applyFill="1" applyBorder="1"/>
    <xf numFmtId="10" fontId="0" fillId="5" borderId="1" xfId="3" applyNumberFormat="1" applyFont="1" applyFill="1" applyBorder="1"/>
    <xf numFmtId="10" fontId="0" fillId="4" borderId="1" xfId="3" applyNumberFormat="1" applyFont="1" applyFill="1" applyBorder="1"/>
    <xf numFmtId="0" fontId="3" fillId="4" borderId="0" xfId="1" applyFont="1" applyFill="1"/>
    <xf numFmtId="0" fontId="3" fillId="5" borderId="0" xfId="1" applyFont="1" applyFill="1"/>
    <xf numFmtId="0" fontId="3" fillId="4" borderId="10" xfId="1" applyFont="1" applyFill="1" applyBorder="1"/>
    <xf numFmtId="1" fontId="3" fillId="4" borderId="11" xfId="1" applyNumberFormat="1" applyFont="1" applyFill="1" applyBorder="1"/>
    <xf numFmtId="0" fontId="3" fillId="5" borderId="10" xfId="1" applyFont="1" applyFill="1" applyBorder="1"/>
    <xf numFmtId="1" fontId="3" fillId="5" borderId="11" xfId="1" applyNumberFormat="1" applyFont="1" applyFill="1" applyBorder="1"/>
    <xf numFmtId="0" fontId="2" fillId="0" borderId="13" xfId="1" applyFont="1" applyBorder="1"/>
    <xf numFmtId="1" fontId="1" fillId="0" borderId="14" xfId="1" applyNumberFormat="1" applyBorder="1"/>
    <xf numFmtId="1" fontId="1" fillId="3" borderId="3" xfId="1" applyNumberFormat="1" applyFill="1" applyBorder="1"/>
    <xf numFmtId="1" fontId="1" fillId="3" borderId="8" xfId="1" applyNumberFormat="1" applyFill="1" applyBorder="1"/>
    <xf numFmtId="0" fontId="2" fillId="3" borderId="13" xfId="1" applyFont="1" applyFill="1" applyBorder="1"/>
    <xf numFmtId="1" fontId="1" fillId="3" borderId="14" xfId="1" applyNumberFormat="1" applyFill="1" applyBorder="1"/>
    <xf numFmtId="0" fontId="0" fillId="0" borderId="1" xfId="0" applyBorder="1"/>
    <xf numFmtId="0" fontId="2" fillId="0" borderId="0" xfId="1" applyFont="1" applyFill="1"/>
    <xf numFmtId="0" fontId="2" fillId="0" borderId="13" xfId="1" applyFont="1" applyFill="1" applyBorder="1"/>
    <xf numFmtId="1" fontId="1" fillId="0" borderId="1" xfId="1" applyNumberFormat="1" applyFill="1" applyBorder="1"/>
    <xf numFmtId="0" fontId="1" fillId="5" borderId="0" xfId="1" applyFill="1"/>
    <xf numFmtId="0" fontId="3" fillId="6" borderId="0" xfId="1" applyFont="1" applyFill="1"/>
    <xf numFmtId="0" fontId="1" fillId="6" borderId="0" xfId="1" applyFill="1"/>
    <xf numFmtId="10" fontId="0" fillId="0" borderId="1" xfId="3" applyNumberFormat="1" applyFont="1" applyFill="1" applyBorder="1"/>
    <xf numFmtId="0" fontId="0" fillId="0" borderId="1" xfId="0" applyFill="1" applyBorder="1"/>
    <xf numFmtId="9" fontId="0" fillId="0" borderId="1" xfId="3" applyFont="1" applyFill="1" applyBorder="1"/>
    <xf numFmtId="0" fontId="6" fillId="0" borderId="0" xfId="0" applyFont="1"/>
    <xf numFmtId="0" fontId="0" fillId="6" borderId="0" xfId="0" applyFill="1"/>
    <xf numFmtId="0" fontId="7" fillId="0" borderId="0" xfId="0" applyFont="1"/>
    <xf numFmtId="10" fontId="3" fillId="0" borderId="5" xfId="1" applyNumberFormat="1" applyFont="1" applyBorder="1" applyAlignment="1">
      <alignment horizontal="center"/>
    </xf>
    <xf numFmtId="10" fontId="3" fillId="0" borderId="6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</cellXfs>
  <cellStyles count="4">
    <cellStyle name="Normální" xfId="0" builtinId="0"/>
    <cellStyle name="Normální 2" xfId="1" xr:uid="{00000000-0005-0000-0000-000001000000}"/>
    <cellStyle name="Procenta" xfId="3" builtinId="5"/>
    <cellStyle name="Procent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190500</xdr:colOff>
      <xdr:row>0</xdr:row>
      <xdr:rowOff>85724</xdr:rowOff>
    </xdr:from>
    <xdr:to>
      <xdr:col>16</xdr:col>
      <xdr:colOff>542925</xdr:colOff>
      <xdr:row>3</xdr:row>
      <xdr:rowOff>95249</xdr:rowOff>
    </xdr:to>
    <xdr:pic>
      <xdr:nvPicPr>
        <xdr:cNvPr id="2" name="Obrázek 1" descr="logo_sieber_uchyti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85724"/>
          <a:ext cx="9620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8</xdr:col>
      <xdr:colOff>133350</xdr:colOff>
      <xdr:row>3</xdr:row>
      <xdr:rowOff>133350</xdr:rowOff>
    </xdr:to>
    <xdr:pic>
      <xdr:nvPicPr>
        <xdr:cNvPr id="3" name="Obrázek 2" descr="\\nt1\O\Loga 2014_2020\IROP\Logolinky\RGB\JPG\IROP_CZ_RO_B_C RGB_malý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43910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7</xdr:row>
          <xdr:rowOff>9525</xdr:rowOff>
        </xdr:from>
        <xdr:to>
          <xdr:col>12</xdr:col>
          <xdr:colOff>523875</xdr:colOff>
          <xdr:row>9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39</xdr:row>
          <xdr:rowOff>57150</xdr:rowOff>
        </xdr:from>
        <xdr:to>
          <xdr:col>12</xdr:col>
          <xdr:colOff>552450</xdr:colOff>
          <xdr:row>42</xdr:row>
          <xdr:rowOff>38100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11</xdr:col>
      <xdr:colOff>190500</xdr:colOff>
      <xdr:row>0</xdr:row>
      <xdr:rowOff>85724</xdr:rowOff>
    </xdr:from>
    <xdr:to>
      <xdr:col>12</xdr:col>
      <xdr:colOff>542925</xdr:colOff>
      <xdr:row>3</xdr:row>
      <xdr:rowOff>95249</xdr:rowOff>
    </xdr:to>
    <xdr:pic>
      <xdr:nvPicPr>
        <xdr:cNvPr id="4" name="Obrázek 3" descr="logo_sieber_uchyti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85724"/>
          <a:ext cx="9620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66675</xdr:rowOff>
    </xdr:from>
    <xdr:to>
      <xdr:col>3</xdr:col>
      <xdr:colOff>95250</xdr:colOff>
      <xdr:row>3</xdr:row>
      <xdr:rowOff>133350</xdr:rowOff>
    </xdr:to>
    <xdr:pic>
      <xdr:nvPicPr>
        <xdr:cNvPr id="5" name="Obrázek 4" descr="\\nt1\O\Loga 2014_2020\IROP\Logolinky\RGB\JPG\IROP_CZ_RO_B_C RGB_malý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43910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0</xdr:row>
      <xdr:rowOff>95249</xdr:rowOff>
    </xdr:from>
    <xdr:to>
      <xdr:col>15</xdr:col>
      <xdr:colOff>561975</xdr:colOff>
      <xdr:row>3</xdr:row>
      <xdr:rowOff>104774</xdr:rowOff>
    </xdr:to>
    <xdr:pic>
      <xdr:nvPicPr>
        <xdr:cNvPr id="4" name="Obrázek 3" descr="logo_sieber_uchytil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95249"/>
          <a:ext cx="9620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66675</xdr:rowOff>
    </xdr:from>
    <xdr:to>
      <xdr:col>6</xdr:col>
      <xdr:colOff>504825</xdr:colOff>
      <xdr:row>3</xdr:row>
      <xdr:rowOff>133350</xdr:rowOff>
    </xdr:to>
    <xdr:pic>
      <xdr:nvPicPr>
        <xdr:cNvPr id="5" name="Obrázek 4" descr="\\nt1\O\Loga 2014_2020\IROP\Logolinky\RGB\JPG\IROP_CZ_RO_B_C RGB_malý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6675"/>
          <a:ext cx="43910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4"/>
  <sheetViews>
    <sheetView tabSelected="1" workbookViewId="0">
      <selection activeCell="D14" sqref="D14"/>
    </sheetView>
  </sheetViews>
  <sheetFormatPr defaultRowHeight="15" x14ac:dyDescent="0.25"/>
  <sheetData>
    <row r="1" spans="2:4" s="48" customFormat="1" x14ac:dyDescent="0.25"/>
    <row r="2" spans="2:4" s="48" customFormat="1" x14ac:dyDescent="0.25"/>
    <row r="3" spans="2:4" s="48" customFormat="1" x14ac:dyDescent="0.25"/>
    <row r="4" spans="2:4" s="48" customFormat="1" ht="12.75" customHeight="1" x14ac:dyDescent="0.25"/>
    <row r="5" spans="2:4" s="48" customFormat="1" ht="4.5" customHeight="1" x14ac:dyDescent="0.25"/>
    <row r="6" spans="2:4" x14ac:dyDescent="0.25">
      <c r="B6" s="13"/>
      <c r="C6" t="s">
        <v>62</v>
      </c>
    </row>
    <row r="7" spans="2:4" x14ac:dyDescent="0.25">
      <c r="C7" t="s">
        <v>12</v>
      </c>
    </row>
    <row r="8" spans="2:4" x14ac:dyDescent="0.25">
      <c r="B8" s="16"/>
      <c r="C8" t="s">
        <v>14</v>
      </c>
    </row>
    <row r="9" spans="2:4" x14ac:dyDescent="0.25">
      <c r="B9" s="17"/>
      <c r="C9" t="s">
        <v>13</v>
      </c>
    </row>
    <row r="11" spans="2:4" x14ac:dyDescent="0.25">
      <c r="B11" t="s">
        <v>15</v>
      </c>
      <c r="C11" t="s">
        <v>16</v>
      </c>
    </row>
    <row r="12" spans="2:4" x14ac:dyDescent="0.25">
      <c r="B12" t="s">
        <v>18</v>
      </c>
      <c r="C12" t="s">
        <v>17</v>
      </c>
    </row>
    <row r="14" spans="2:4" x14ac:dyDescent="0.25">
      <c r="B14" t="s">
        <v>47</v>
      </c>
      <c r="D14" t="s">
        <v>26</v>
      </c>
    </row>
  </sheetData>
  <sheetProtection algorithmName="SHA-512" hashValue="o9nl82YMlUAvUgnlanw853Dq7qXd2GhBBDiTnjMd1Qp8SmNXNGL6Pg42JsmHU1SBVLNjOvd/jqlu/67S3Mrquw==" saltValue="OiKypa0VdQjIrIpOXzKkFQ==" spinCount="100000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7"/>
  <sheetViews>
    <sheetView topLeftCell="A73" workbookViewId="0">
      <selection activeCell="C46" sqref="C46:C50"/>
    </sheetView>
  </sheetViews>
  <sheetFormatPr defaultRowHeight="15" x14ac:dyDescent="0.25"/>
  <cols>
    <col min="2" max="2" width="55.42578125" customWidth="1"/>
  </cols>
  <sheetData>
    <row r="1" spans="2:5" s="48" customFormat="1" x14ac:dyDescent="0.25"/>
    <row r="2" spans="2:5" s="48" customFormat="1" x14ac:dyDescent="0.25"/>
    <row r="3" spans="2:5" s="48" customFormat="1" x14ac:dyDescent="0.25"/>
    <row r="4" spans="2:5" s="48" customFormat="1" ht="12.75" customHeight="1" x14ac:dyDescent="0.25"/>
    <row r="5" spans="2:5" s="48" customFormat="1" ht="4.5" customHeight="1" x14ac:dyDescent="0.25"/>
    <row r="7" spans="2:5" x14ac:dyDescent="0.25">
      <c r="B7" t="s">
        <v>38</v>
      </c>
      <c r="C7" s="2">
        <f>(1+C9)*(1+C8)-1</f>
        <v>6.0799999999999965E-2</v>
      </c>
      <c r="E7" t="s">
        <v>44</v>
      </c>
    </row>
    <row r="8" spans="2:5" x14ac:dyDescent="0.25">
      <c r="B8" s="15" t="s">
        <v>36</v>
      </c>
      <c r="C8" s="14">
        <v>0.02</v>
      </c>
    </row>
    <row r="9" spans="2:5" x14ac:dyDescent="0.25">
      <c r="B9" s="15" t="s">
        <v>37</v>
      </c>
      <c r="C9" s="14">
        <v>0.04</v>
      </c>
    </row>
    <row r="11" spans="2:5" x14ac:dyDescent="0.25">
      <c r="B11" t="s">
        <v>46</v>
      </c>
    </row>
    <row r="12" spans="2:5" x14ac:dyDescent="0.25">
      <c r="B12" t="s">
        <v>30</v>
      </c>
    </row>
    <row r="13" spans="2:5" x14ac:dyDescent="0.25">
      <c r="B13" t="s">
        <v>63</v>
      </c>
    </row>
    <row r="15" spans="2:5" x14ac:dyDescent="0.25">
      <c r="B15" s="47" t="s">
        <v>43</v>
      </c>
    </row>
    <row r="16" spans="2:5" x14ac:dyDescent="0.25">
      <c r="B16" s="47"/>
    </row>
    <row r="17" spans="1:13" x14ac:dyDescent="0.25">
      <c r="B17" s="49" t="s">
        <v>64</v>
      </c>
    </row>
    <row r="18" spans="1:13" x14ac:dyDescent="0.25">
      <c r="B18" s="49" t="s">
        <v>45</v>
      </c>
    </row>
    <row r="20" spans="1:13" x14ac:dyDescent="0.25">
      <c r="B20" t="s">
        <v>39</v>
      </c>
    </row>
    <row r="21" spans="1:13" x14ac:dyDescent="0.25">
      <c r="B21" t="s">
        <v>41</v>
      </c>
    </row>
    <row r="22" spans="1:13" x14ac:dyDescent="0.25">
      <c r="B22" t="s">
        <v>42</v>
      </c>
    </row>
    <row r="23" spans="1:13" x14ac:dyDescent="0.25">
      <c r="B23" t="s">
        <v>40</v>
      </c>
    </row>
    <row r="25" spans="1:13" x14ac:dyDescent="0.25">
      <c r="B25" s="26" t="s">
        <v>5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ht="15.75" thickBot="1" x14ac:dyDescent="0.3">
      <c r="B26" s="5" t="s">
        <v>0</v>
      </c>
      <c r="C26" s="1">
        <v>0</v>
      </c>
      <c r="D26" s="1">
        <v>1</v>
      </c>
      <c r="E26" s="1">
        <v>2</v>
      </c>
      <c r="F26" s="1">
        <v>3</v>
      </c>
      <c r="G26" s="1">
        <v>4</v>
      </c>
      <c r="H26" s="1">
        <v>5</v>
      </c>
      <c r="I26" s="1">
        <v>6</v>
      </c>
      <c r="J26" s="1">
        <v>7</v>
      </c>
      <c r="K26" s="1">
        <v>8</v>
      </c>
      <c r="L26" s="1">
        <v>9</v>
      </c>
      <c r="M26" s="1">
        <v>10</v>
      </c>
    </row>
    <row r="27" spans="1:13" x14ac:dyDescent="0.25">
      <c r="A27" s="3"/>
      <c r="B27" s="7" t="s">
        <v>27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 x14ac:dyDescent="0.25">
      <c r="A28" s="4" t="s">
        <v>3</v>
      </c>
      <c r="B28" s="8" t="s">
        <v>28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x14ac:dyDescent="0.25">
      <c r="A29" s="4" t="s">
        <v>3</v>
      </c>
      <c r="B29" s="8" t="s">
        <v>29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x14ac:dyDescent="0.25">
      <c r="A30" s="4" t="s">
        <v>2</v>
      </c>
      <c r="B30" s="8" t="s">
        <v>4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x14ac:dyDescent="0.25">
      <c r="A31" s="4" t="s">
        <v>2</v>
      </c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ht="15.75" thickBot="1" x14ac:dyDescent="0.3">
      <c r="A32" s="4"/>
      <c r="B32" s="29" t="s">
        <v>32</v>
      </c>
      <c r="C32" s="30">
        <f>C27-C28-C29+C30+C31</f>
        <v>0</v>
      </c>
      <c r="D32" s="30">
        <f t="shared" ref="D32:M32" si="0">D27-D28-D29+D30+D31</f>
        <v>0</v>
      </c>
      <c r="E32" s="30">
        <f t="shared" si="0"/>
        <v>0</v>
      </c>
      <c r="F32" s="30">
        <f t="shared" si="0"/>
        <v>0</v>
      </c>
      <c r="G32" s="30">
        <f t="shared" si="0"/>
        <v>0</v>
      </c>
      <c r="H32" s="30">
        <f t="shared" si="0"/>
        <v>0</v>
      </c>
      <c r="I32" s="30">
        <f t="shared" si="0"/>
        <v>0</v>
      </c>
      <c r="J32" s="30">
        <f t="shared" si="0"/>
        <v>0</v>
      </c>
      <c r="K32" s="30">
        <f t="shared" si="0"/>
        <v>0</v>
      </c>
      <c r="L32" s="30">
        <f t="shared" si="0"/>
        <v>0</v>
      </c>
      <c r="M32" s="30">
        <f t="shared" si="0"/>
        <v>0</v>
      </c>
    </row>
    <row r="33" spans="1:13" ht="15.75" thickBot="1" x14ac:dyDescent="0.3">
      <c r="B33" s="9" t="s">
        <v>6</v>
      </c>
      <c r="C33" s="12">
        <f>C32/(1+$C$7)^C$26</f>
        <v>0</v>
      </c>
      <c r="D33" s="12">
        <f t="shared" ref="D33:M33" si="1">D32/(1+$C$7)^D$26</f>
        <v>0</v>
      </c>
      <c r="E33" s="12">
        <f t="shared" si="1"/>
        <v>0</v>
      </c>
      <c r="F33" s="12">
        <f t="shared" si="1"/>
        <v>0</v>
      </c>
      <c r="G33" s="12">
        <f t="shared" si="1"/>
        <v>0</v>
      </c>
      <c r="H33" s="12">
        <f t="shared" si="1"/>
        <v>0</v>
      </c>
      <c r="I33" s="12">
        <f t="shared" si="1"/>
        <v>0</v>
      </c>
      <c r="J33" s="12">
        <f t="shared" si="1"/>
        <v>0</v>
      </c>
      <c r="K33" s="12">
        <f t="shared" si="1"/>
        <v>0</v>
      </c>
      <c r="L33" s="12">
        <f t="shared" si="1"/>
        <v>0</v>
      </c>
      <c r="M33" s="12">
        <f t="shared" si="1"/>
        <v>0</v>
      </c>
    </row>
    <row r="34" spans="1:13" ht="15.75" thickBot="1" x14ac:dyDescent="0.3">
      <c r="B34" s="11" t="s">
        <v>7</v>
      </c>
      <c r="C34" s="52">
        <f>SUM(C33:M33)</f>
        <v>0</v>
      </c>
      <c r="D34" s="52"/>
      <c r="E34" s="52"/>
      <c r="F34" s="52"/>
      <c r="G34" s="52"/>
      <c r="H34" s="52"/>
      <c r="I34" s="52"/>
      <c r="J34" s="52"/>
      <c r="K34" s="52"/>
      <c r="L34" s="52"/>
      <c r="M34" s="53"/>
    </row>
    <row r="35" spans="1:13" ht="15.75" thickBot="1" x14ac:dyDescent="0.3">
      <c r="B35" s="11" t="s">
        <v>9</v>
      </c>
      <c r="C35" s="50" t="e">
        <f>IRR(C32:M32)</f>
        <v>#NUM!</v>
      </c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9" spans="1:13" x14ac:dyDescent="0.25">
      <c r="B39" t="s">
        <v>31</v>
      </c>
    </row>
    <row r="44" spans="1:13" x14ac:dyDescent="0.25">
      <c r="B44" s="42" t="s">
        <v>66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</row>
    <row r="45" spans="1:13" ht="15.75" thickBot="1" x14ac:dyDescent="0.3">
      <c r="B45" s="5" t="s">
        <v>0</v>
      </c>
      <c r="C45" s="10">
        <v>0</v>
      </c>
      <c r="D45" s="10">
        <v>1</v>
      </c>
      <c r="E45" s="10">
        <v>2</v>
      </c>
      <c r="F45" s="10">
        <v>3</v>
      </c>
      <c r="G45" s="10">
        <v>4</v>
      </c>
      <c r="H45" s="10">
        <v>5</v>
      </c>
      <c r="I45" s="10">
        <v>6</v>
      </c>
      <c r="J45" s="10">
        <v>7</v>
      </c>
      <c r="K45" s="10">
        <v>8</v>
      </c>
      <c r="L45" s="10">
        <v>9</v>
      </c>
      <c r="M45" s="10">
        <v>10</v>
      </c>
    </row>
    <row r="46" spans="1:13" x14ac:dyDescent="0.25">
      <c r="A46" s="3"/>
      <c r="B46" s="7" t="s">
        <v>27</v>
      </c>
      <c r="C46" s="6">
        <f t="shared" ref="C46:M46" si="2">C27/(1+$C$8)^C$26</f>
        <v>0</v>
      </c>
      <c r="D46" s="6">
        <f t="shared" si="2"/>
        <v>0</v>
      </c>
      <c r="E46" s="6">
        <f t="shared" si="2"/>
        <v>0</v>
      </c>
      <c r="F46" s="6">
        <f t="shared" si="2"/>
        <v>0</v>
      </c>
      <c r="G46" s="6">
        <f t="shared" si="2"/>
        <v>0</v>
      </c>
      <c r="H46" s="6">
        <f t="shared" si="2"/>
        <v>0</v>
      </c>
      <c r="I46" s="6">
        <f t="shared" si="2"/>
        <v>0</v>
      </c>
      <c r="J46" s="6">
        <f t="shared" si="2"/>
        <v>0</v>
      </c>
      <c r="K46" s="6">
        <f t="shared" si="2"/>
        <v>0</v>
      </c>
      <c r="L46" s="6">
        <f t="shared" si="2"/>
        <v>0</v>
      </c>
      <c r="M46" s="6">
        <f t="shared" si="2"/>
        <v>0</v>
      </c>
    </row>
    <row r="47" spans="1:13" x14ac:dyDescent="0.25">
      <c r="A47" s="4" t="s">
        <v>3</v>
      </c>
      <c r="B47" s="8" t="s">
        <v>28</v>
      </c>
      <c r="C47" s="6">
        <f t="shared" ref="C47:M47" si="3">C28/(1+$C$8)^C$26</f>
        <v>0</v>
      </c>
      <c r="D47" s="6">
        <f t="shared" si="3"/>
        <v>0</v>
      </c>
      <c r="E47" s="6">
        <f t="shared" si="3"/>
        <v>0</v>
      </c>
      <c r="F47" s="6">
        <f t="shared" si="3"/>
        <v>0</v>
      </c>
      <c r="G47" s="6">
        <f t="shared" si="3"/>
        <v>0</v>
      </c>
      <c r="H47" s="6">
        <f t="shared" si="3"/>
        <v>0</v>
      </c>
      <c r="I47" s="6">
        <f t="shared" si="3"/>
        <v>0</v>
      </c>
      <c r="J47" s="6">
        <f t="shared" si="3"/>
        <v>0</v>
      </c>
      <c r="K47" s="6">
        <f t="shared" si="3"/>
        <v>0</v>
      </c>
      <c r="L47" s="6">
        <f t="shared" si="3"/>
        <v>0</v>
      </c>
      <c r="M47" s="6">
        <f t="shared" si="3"/>
        <v>0</v>
      </c>
    </row>
    <row r="48" spans="1:13" x14ac:dyDescent="0.25">
      <c r="A48" s="4" t="s">
        <v>3</v>
      </c>
      <c r="B48" s="8" t="s">
        <v>29</v>
      </c>
      <c r="C48" s="6">
        <f t="shared" ref="C48:M48" si="4">C29/(1+$C$8)^C$26</f>
        <v>0</v>
      </c>
      <c r="D48" s="6">
        <f t="shared" si="4"/>
        <v>0</v>
      </c>
      <c r="E48" s="6">
        <f t="shared" si="4"/>
        <v>0</v>
      </c>
      <c r="F48" s="6">
        <f t="shared" si="4"/>
        <v>0</v>
      </c>
      <c r="G48" s="6">
        <f t="shared" si="4"/>
        <v>0</v>
      </c>
      <c r="H48" s="6">
        <f t="shared" si="4"/>
        <v>0</v>
      </c>
      <c r="I48" s="6">
        <f t="shared" si="4"/>
        <v>0</v>
      </c>
      <c r="J48" s="6">
        <f t="shared" si="4"/>
        <v>0</v>
      </c>
      <c r="K48" s="6">
        <f t="shared" si="4"/>
        <v>0</v>
      </c>
      <c r="L48" s="6">
        <f t="shared" si="4"/>
        <v>0</v>
      </c>
      <c r="M48" s="6">
        <f t="shared" si="4"/>
        <v>0</v>
      </c>
    </row>
    <row r="49" spans="1:13" x14ac:dyDescent="0.25">
      <c r="A49" s="4" t="s">
        <v>2</v>
      </c>
      <c r="B49" s="8" t="s">
        <v>4</v>
      </c>
      <c r="C49" s="6">
        <f t="shared" ref="C49:M49" si="5">C30/(1+$C$8)^C$26</f>
        <v>0</v>
      </c>
      <c r="D49" s="6">
        <f t="shared" si="5"/>
        <v>0</v>
      </c>
      <c r="E49" s="6">
        <f t="shared" si="5"/>
        <v>0</v>
      </c>
      <c r="F49" s="6">
        <f t="shared" si="5"/>
        <v>0</v>
      </c>
      <c r="G49" s="6">
        <f t="shared" si="5"/>
        <v>0</v>
      </c>
      <c r="H49" s="6">
        <f t="shared" si="5"/>
        <v>0</v>
      </c>
      <c r="I49" s="6">
        <f t="shared" si="5"/>
        <v>0</v>
      </c>
      <c r="J49" s="6">
        <f t="shared" si="5"/>
        <v>0</v>
      </c>
      <c r="K49" s="6">
        <f t="shared" si="5"/>
        <v>0</v>
      </c>
      <c r="L49" s="6">
        <f t="shared" si="5"/>
        <v>0</v>
      </c>
      <c r="M49" s="6">
        <f t="shared" si="5"/>
        <v>0</v>
      </c>
    </row>
    <row r="50" spans="1:13" x14ac:dyDescent="0.25">
      <c r="A50" s="4" t="s">
        <v>2</v>
      </c>
      <c r="B50" s="31">
        <f>B31</f>
        <v>0</v>
      </c>
      <c r="C50" s="6">
        <f t="shared" ref="C50:M50" si="6">C31/(1+$C$8)^C$26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si="6"/>
        <v>0</v>
      </c>
    </row>
    <row r="51" spans="1:13" ht="15.75" thickBot="1" x14ac:dyDescent="0.3">
      <c r="A51" s="4"/>
      <c r="B51" s="27" t="s">
        <v>33</v>
      </c>
      <c r="C51" s="28">
        <f>C46-C47-C48+C49+C50</f>
        <v>0</v>
      </c>
      <c r="D51" s="28">
        <f t="shared" ref="D51:M51" si="7">D46-D47-D48+D49+D50</f>
        <v>0</v>
      </c>
      <c r="E51" s="28">
        <f t="shared" si="7"/>
        <v>0</v>
      </c>
      <c r="F51" s="28">
        <f t="shared" si="7"/>
        <v>0</v>
      </c>
      <c r="G51" s="28">
        <f t="shared" si="7"/>
        <v>0</v>
      </c>
      <c r="H51" s="28">
        <f t="shared" si="7"/>
        <v>0</v>
      </c>
      <c r="I51" s="28">
        <f t="shared" si="7"/>
        <v>0</v>
      </c>
      <c r="J51" s="28">
        <f t="shared" si="7"/>
        <v>0</v>
      </c>
      <c r="K51" s="28">
        <f t="shared" si="7"/>
        <v>0</v>
      </c>
      <c r="L51" s="28">
        <f t="shared" si="7"/>
        <v>0</v>
      </c>
      <c r="M51" s="28">
        <f t="shared" si="7"/>
        <v>0</v>
      </c>
    </row>
    <row r="52" spans="1:13" ht="15.75" thickBot="1" x14ac:dyDescent="0.3">
      <c r="B52" s="9" t="s">
        <v>6</v>
      </c>
      <c r="C52" s="12">
        <f>C51/(1+$C$9)^C$26</f>
        <v>0</v>
      </c>
      <c r="D52" s="12">
        <f t="shared" ref="D52:M52" si="8">D51/(1+$C$9)^D$26</f>
        <v>0</v>
      </c>
      <c r="E52" s="12">
        <f t="shared" si="8"/>
        <v>0</v>
      </c>
      <c r="F52" s="12">
        <f t="shared" si="8"/>
        <v>0</v>
      </c>
      <c r="G52" s="12">
        <f t="shared" si="8"/>
        <v>0</v>
      </c>
      <c r="H52" s="12">
        <f t="shared" si="8"/>
        <v>0</v>
      </c>
      <c r="I52" s="12">
        <f t="shared" si="8"/>
        <v>0</v>
      </c>
      <c r="J52" s="12">
        <f t="shared" si="8"/>
        <v>0</v>
      </c>
      <c r="K52" s="12">
        <f t="shared" si="8"/>
        <v>0</v>
      </c>
      <c r="L52" s="12">
        <f t="shared" si="8"/>
        <v>0</v>
      </c>
      <c r="M52" s="12">
        <f t="shared" si="8"/>
        <v>0</v>
      </c>
    </row>
    <row r="53" spans="1:13" ht="15.75" thickBot="1" x14ac:dyDescent="0.3">
      <c r="B53" s="11" t="s">
        <v>7</v>
      </c>
      <c r="C53" s="52">
        <f>SUM(C52:M52)</f>
        <v>0</v>
      </c>
      <c r="D53" s="52"/>
      <c r="E53" s="52"/>
      <c r="F53" s="52"/>
      <c r="G53" s="52"/>
      <c r="H53" s="52"/>
      <c r="I53" s="52"/>
      <c r="J53" s="52"/>
      <c r="K53" s="52"/>
      <c r="L53" s="52"/>
      <c r="M53" s="53"/>
    </row>
    <row r="54" spans="1:13" ht="15.75" thickBot="1" x14ac:dyDescent="0.3">
      <c r="B54" s="11" t="s">
        <v>10</v>
      </c>
      <c r="C54" s="50" t="e">
        <f>IRR(C51:M51)</f>
        <v>#NUM!</v>
      </c>
      <c r="D54" s="50"/>
      <c r="E54" s="50"/>
      <c r="F54" s="50"/>
      <c r="G54" s="50"/>
      <c r="H54" s="50"/>
      <c r="I54" s="50"/>
      <c r="J54" s="50"/>
      <c r="K54" s="50"/>
      <c r="L54" s="50"/>
      <c r="M54" s="51"/>
    </row>
    <row r="63" spans="1:13" x14ac:dyDescent="0.25">
      <c r="B63" t="s">
        <v>34</v>
      </c>
    </row>
    <row r="66" spans="1:13" x14ac:dyDescent="0.25">
      <c r="B66" s="26" t="s">
        <v>5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5.75" thickBot="1" x14ac:dyDescent="0.3">
      <c r="B67" s="5" t="s">
        <v>0</v>
      </c>
      <c r="C67" s="1">
        <v>0</v>
      </c>
      <c r="D67" s="1">
        <v>1</v>
      </c>
      <c r="E67" s="1">
        <v>2</v>
      </c>
      <c r="F67" s="1">
        <v>3</v>
      </c>
      <c r="G67" s="1">
        <v>4</v>
      </c>
      <c r="H67" s="1">
        <v>5</v>
      </c>
      <c r="I67" s="1">
        <v>6</v>
      </c>
      <c r="J67" s="1">
        <v>7</v>
      </c>
      <c r="K67" s="1">
        <v>8</v>
      </c>
      <c r="L67" s="1">
        <v>9</v>
      </c>
      <c r="M67" s="1">
        <v>10</v>
      </c>
    </row>
    <row r="68" spans="1:13" x14ac:dyDescent="0.25">
      <c r="A68" s="3"/>
      <c r="B68" s="7" t="s">
        <v>27</v>
      </c>
      <c r="C68" s="37">
        <v>0</v>
      </c>
      <c r="D68" s="37">
        <v>0</v>
      </c>
      <c r="E68" s="37">
        <v>4195.5</v>
      </c>
      <c r="F68" s="37">
        <v>4962.33</v>
      </c>
      <c r="G68" s="37">
        <v>5012.33</v>
      </c>
      <c r="H68" s="37">
        <v>5723.4003750000011</v>
      </c>
      <c r="I68" s="37">
        <v>6423.4003750000011</v>
      </c>
      <c r="J68" s="37">
        <v>5848.4693881250005</v>
      </c>
      <c r="K68" s="37">
        <v>6033.5696236218755</v>
      </c>
      <c r="L68" s="37">
        <v>6059.9704674101558</v>
      </c>
      <c r="M68" s="37">
        <v>6068.0648135851252</v>
      </c>
    </row>
    <row r="69" spans="1:13" x14ac:dyDescent="0.25">
      <c r="A69" s="4" t="s">
        <v>3</v>
      </c>
      <c r="B69" s="8" t="s">
        <v>28</v>
      </c>
      <c r="C69" s="37">
        <v>0</v>
      </c>
      <c r="D69" s="37">
        <v>0</v>
      </c>
      <c r="E69" s="37">
        <v>3372.1309679999999</v>
      </c>
      <c r="F69" s="37">
        <v>3642.8855078803199</v>
      </c>
      <c r="G69" s="37">
        <v>3714.3752663084952</v>
      </c>
      <c r="H69" s="37">
        <v>3807.2017716346654</v>
      </c>
      <c r="I69" s="37">
        <v>3929.0710370673587</v>
      </c>
      <c r="J69" s="37">
        <v>4014.1901563087058</v>
      </c>
      <c r="K69" s="37">
        <v>4136.1711569998806</v>
      </c>
      <c r="L69" s="37">
        <v>4238.7201543623278</v>
      </c>
      <c r="M69" s="37">
        <v>4170.6336970389048</v>
      </c>
    </row>
    <row r="70" spans="1:13" x14ac:dyDescent="0.25">
      <c r="A70" s="4" t="s">
        <v>3</v>
      </c>
      <c r="B70" s="8" t="s">
        <v>29</v>
      </c>
      <c r="C70" s="37">
        <v>10400</v>
      </c>
      <c r="D70" s="37">
        <v>7800</v>
      </c>
      <c r="E70" s="37">
        <v>0</v>
      </c>
      <c r="F70" s="37">
        <v>0</v>
      </c>
      <c r="G70" s="37">
        <v>0</v>
      </c>
      <c r="H70" s="37">
        <v>0</v>
      </c>
      <c r="I70" s="37">
        <v>586.97100000000023</v>
      </c>
      <c r="J70" s="37">
        <v>0</v>
      </c>
      <c r="K70" s="37">
        <v>0</v>
      </c>
      <c r="L70" s="37">
        <v>0</v>
      </c>
      <c r="M70" s="37">
        <v>0</v>
      </c>
    </row>
    <row r="71" spans="1:13" x14ac:dyDescent="0.25">
      <c r="A71" s="4" t="s">
        <v>2</v>
      </c>
      <c r="B71" s="8" t="s">
        <v>4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>
        <v>9650</v>
      </c>
    </row>
    <row r="72" spans="1:13" s="15" customFormat="1" x14ac:dyDescent="0.25">
      <c r="A72" s="38" t="s">
        <v>2</v>
      </c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 ht="15.75" thickBot="1" x14ac:dyDescent="0.3">
      <c r="A73" s="4"/>
      <c r="B73" s="29" t="s">
        <v>1</v>
      </c>
      <c r="C73" s="30">
        <f>+C68-C69-C70+C71+C72</f>
        <v>-10400</v>
      </c>
      <c r="D73" s="30">
        <f t="shared" ref="D73:M73" si="9">+D68-D69-D70+D71+D72</f>
        <v>-7800</v>
      </c>
      <c r="E73" s="30">
        <f t="shared" si="9"/>
        <v>823.36903200000006</v>
      </c>
      <c r="F73" s="30">
        <f t="shared" si="9"/>
        <v>1319.44449211968</v>
      </c>
      <c r="G73" s="30">
        <f t="shared" si="9"/>
        <v>1297.9547336915048</v>
      </c>
      <c r="H73" s="30">
        <f t="shared" si="9"/>
        <v>1916.1986033653357</v>
      </c>
      <c r="I73" s="30">
        <f t="shared" si="9"/>
        <v>1907.3583379326421</v>
      </c>
      <c r="J73" s="30">
        <f t="shared" si="9"/>
        <v>1834.2792318162947</v>
      </c>
      <c r="K73" s="30">
        <f t="shared" si="9"/>
        <v>1897.3984666219949</v>
      </c>
      <c r="L73" s="30">
        <f t="shared" si="9"/>
        <v>1821.2503130478281</v>
      </c>
      <c r="M73" s="30">
        <f t="shared" si="9"/>
        <v>11547.43111654622</v>
      </c>
    </row>
    <row r="74" spans="1:13" ht="15.75" thickBot="1" x14ac:dyDescent="0.3">
      <c r="B74" s="9" t="s">
        <v>6</v>
      </c>
      <c r="C74" s="12">
        <f>C73/(1+$C$7)^C$26</f>
        <v>-10400</v>
      </c>
      <c r="D74" s="12">
        <f t="shared" ref="D74:M74" si="10">D73/(1+$C$7)^D$26</f>
        <v>-7352.9411764705883</v>
      </c>
      <c r="E74" s="12">
        <f t="shared" si="10"/>
        <v>731.69065180893108</v>
      </c>
      <c r="F74" s="12">
        <f t="shared" si="10"/>
        <v>1105.326523134758</v>
      </c>
      <c r="G74" s="12">
        <f t="shared" si="10"/>
        <v>1025.0038636383181</v>
      </c>
      <c r="H74" s="12">
        <f t="shared" si="10"/>
        <v>1426.5039021379312</v>
      </c>
      <c r="I74" s="12">
        <f t="shared" si="10"/>
        <v>1338.5396053491475</v>
      </c>
      <c r="J74" s="12">
        <f t="shared" si="10"/>
        <v>1213.4751062893818</v>
      </c>
      <c r="K74" s="12">
        <f t="shared" si="10"/>
        <v>1183.2879905425305</v>
      </c>
      <c r="L74" s="12">
        <f t="shared" si="10"/>
        <v>1070.7005848018032</v>
      </c>
      <c r="M74" s="12">
        <f t="shared" si="10"/>
        <v>6399.5622755650247</v>
      </c>
    </row>
    <row r="75" spans="1:13" ht="15.75" thickBot="1" x14ac:dyDescent="0.3">
      <c r="B75" s="11" t="s">
        <v>7</v>
      </c>
      <c r="C75" s="52">
        <f>SUM(C74:M74)</f>
        <v>-2258.8506732027627</v>
      </c>
      <c r="D75" s="52"/>
      <c r="E75" s="52"/>
      <c r="F75" s="52"/>
      <c r="G75" s="52"/>
      <c r="H75" s="52"/>
      <c r="I75" s="52"/>
      <c r="J75" s="52"/>
      <c r="K75" s="52"/>
      <c r="L75" s="52"/>
      <c r="M75" s="53"/>
    </row>
    <row r="76" spans="1:13" ht="15.75" thickBot="1" x14ac:dyDescent="0.3">
      <c r="B76" s="11" t="s">
        <v>9</v>
      </c>
      <c r="C76" s="50">
        <f>IRR(C73:M73)</f>
        <v>4.0702645005350035E-2</v>
      </c>
      <c r="D76" s="50"/>
      <c r="E76" s="50"/>
      <c r="F76" s="50"/>
      <c r="G76" s="50"/>
      <c r="H76" s="50"/>
      <c r="I76" s="50"/>
      <c r="J76" s="50"/>
      <c r="K76" s="50"/>
      <c r="L76" s="50"/>
      <c r="M76" s="51"/>
    </row>
    <row r="82" spans="1:13" x14ac:dyDescent="0.25">
      <c r="B82" s="25" t="s">
        <v>11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5.75" thickBot="1" x14ac:dyDescent="0.3">
      <c r="B83" s="5" t="s">
        <v>0</v>
      </c>
      <c r="C83" s="10">
        <v>0</v>
      </c>
      <c r="D83" s="10">
        <v>1</v>
      </c>
      <c r="E83" s="10">
        <v>2</v>
      </c>
      <c r="F83" s="10">
        <v>3</v>
      </c>
      <c r="G83" s="10">
        <v>4</v>
      </c>
      <c r="H83" s="10">
        <v>5</v>
      </c>
      <c r="I83" s="10">
        <v>6</v>
      </c>
      <c r="J83" s="10">
        <v>7</v>
      </c>
      <c r="K83" s="10">
        <v>8</v>
      </c>
      <c r="L83" s="10">
        <v>9</v>
      </c>
      <c r="M83" s="10">
        <v>10</v>
      </c>
    </row>
    <row r="84" spans="1:13" x14ac:dyDescent="0.25">
      <c r="A84" s="3"/>
      <c r="B84" s="7" t="s">
        <v>27</v>
      </c>
      <c r="C84" s="6">
        <f t="shared" ref="C84:M84" si="11">C68/(1+$C$8)^C$26</f>
        <v>0</v>
      </c>
      <c r="D84" s="6">
        <f t="shared" si="11"/>
        <v>0</v>
      </c>
      <c r="E84" s="6">
        <f t="shared" si="11"/>
        <v>4032.5836216839675</v>
      </c>
      <c r="F84" s="6">
        <f t="shared" si="11"/>
        <v>4676.114390392836</v>
      </c>
      <c r="G84" s="6">
        <f t="shared" si="11"/>
        <v>4630.6181442354782</v>
      </c>
      <c r="H84" s="6">
        <f t="shared" si="11"/>
        <v>5183.8600566295954</v>
      </c>
      <c r="I84" s="6">
        <f t="shared" si="11"/>
        <v>5703.7957093240548</v>
      </c>
      <c r="J84" s="6">
        <f t="shared" si="11"/>
        <v>5091.4445551441086</v>
      </c>
      <c r="K84" s="6">
        <f t="shared" si="11"/>
        <v>5149.5935776664164</v>
      </c>
      <c r="L84" s="6">
        <f t="shared" si="11"/>
        <v>5070.712199638243</v>
      </c>
      <c r="M84" s="6">
        <f t="shared" si="11"/>
        <v>4977.9266533568089</v>
      </c>
    </row>
    <row r="85" spans="1:13" x14ac:dyDescent="0.25">
      <c r="A85" s="4" t="s">
        <v>3</v>
      </c>
      <c r="B85" s="8" t="s">
        <v>28</v>
      </c>
      <c r="C85" s="6">
        <f t="shared" ref="C85:M85" si="12">C69/(1+$C$8)^C$26</f>
        <v>0</v>
      </c>
      <c r="D85" s="6">
        <f t="shared" si="12"/>
        <v>0</v>
      </c>
      <c r="E85" s="6">
        <f t="shared" si="12"/>
        <v>3241.1870126874278</v>
      </c>
      <c r="F85" s="6">
        <f t="shared" si="12"/>
        <v>3432.772376273379</v>
      </c>
      <c r="G85" s="6">
        <f t="shared" si="12"/>
        <v>3431.508600325119</v>
      </c>
      <c r="H85" s="6">
        <f t="shared" si="12"/>
        <v>3448.2999438085558</v>
      </c>
      <c r="I85" s="6">
        <f t="shared" si="12"/>
        <v>3488.9026394924372</v>
      </c>
      <c r="J85" s="6">
        <f t="shared" si="12"/>
        <v>3494.5940994663219</v>
      </c>
      <c r="K85" s="6">
        <f t="shared" si="12"/>
        <v>3530.1822560936616</v>
      </c>
      <c r="L85" s="6">
        <f t="shared" si="12"/>
        <v>3546.7714097232456</v>
      </c>
      <c r="M85" s="6">
        <f t="shared" si="12"/>
        <v>3421.372262767899</v>
      </c>
    </row>
    <row r="86" spans="1:13" x14ac:dyDescent="0.25">
      <c r="A86" s="4" t="s">
        <v>3</v>
      </c>
      <c r="B86" s="8" t="s">
        <v>29</v>
      </c>
      <c r="C86" s="6">
        <f t="shared" ref="C86:M86" si="13">C70/(1+$C$8)^C$26</f>
        <v>10400</v>
      </c>
      <c r="D86" s="6">
        <f t="shared" si="13"/>
        <v>7647.0588235294117</v>
      </c>
      <c r="E86" s="6">
        <f t="shared" si="13"/>
        <v>0</v>
      </c>
      <c r="F86" s="6">
        <f t="shared" si="13"/>
        <v>0</v>
      </c>
      <c r="G86" s="6">
        <f t="shared" si="13"/>
        <v>0</v>
      </c>
      <c r="H86" s="6">
        <f t="shared" si="13"/>
        <v>0</v>
      </c>
      <c r="I86" s="6">
        <f t="shared" si="13"/>
        <v>521.21345017321153</v>
      </c>
      <c r="J86" s="6">
        <f t="shared" si="13"/>
        <v>0</v>
      </c>
      <c r="K86" s="6">
        <f t="shared" si="13"/>
        <v>0</v>
      </c>
      <c r="L86" s="6">
        <f t="shared" si="13"/>
        <v>0</v>
      </c>
      <c r="M86" s="6">
        <f t="shared" si="13"/>
        <v>0</v>
      </c>
    </row>
    <row r="87" spans="1:13" x14ac:dyDescent="0.25">
      <c r="A87" s="4" t="s">
        <v>2</v>
      </c>
      <c r="B87" s="8" t="s">
        <v>4</v>
      </c>
      <c r="C87" s="6">
        <f t="shared" ref="C87:M87" si="14">C71/(1+$C$8)^C$26</f>
        <v>0</v>
      </c>
      <c r="D87" s="6">
        <f t="shared" si="14"/>
        <v>0</v>
      </c>
      <c r="E87" s="6">
        <f t="shared" si="14"/>
        <v>0</v>
      </c>
      <c r="F87" s="6">
        <f t="shared" si="14"/>
        <v>0</v>
      </c>
      <c r="G87" s="6">
        <f t="shared" si="14"/>
        <v>0</v>
      </c>
      <c r="H87" s="6">
        <f t="shared" si="14"/>
        <v>0</v>
      </c>
      <c r="I87" s="6">
        <f t="shared" si="14"/>
        <v>0</v>
      </c>
      <c r="J87" s="6">
        <f t="shared" si="14"/>
        <v>0</v>
      </c>
      <c r="K87" s="6">
        <f t="shared" si="14"/>
        <v>0</v>
      </c>
      <c r="L87" s="6">
        <f t="shared" si="14"/>
        <v>0</v>
      </c>
      <c r="M87" s="6">
        <f t="shared" si="14"/>
        <v>7916.361093795249</v>
      </c>
    </row>
    <row r="88" spans="1:13" x14ac:dyDescent="0.25">
      <c r="A88" s="4" t="s">
        <v>2</v>
      </c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1:13" ht="15.75" thickBot="1" x14ac:dyDescent="0.3">
      <c r="A89" s="4"/>
      <c r="B89" s="27" t="s">
        <v>1</v>
      </c>
      <c r="C89" s="28">
        <f>+C84-C85-C86+C87+C88</f>
        <v>-10400</v>
      </c>
      <c r="D89" s="28">
        <f t="shared" ref="D89:M89" si="15">+D84-D85-D86+D87+D88</f>
        <v>-7647.0588235294117</v>
      </c>
      <c r="E89" s="28">
        <f t="shared" si="15"/>
        <v>791.39660899653973</v>
      </c>
      <c r="F89" s="28">
        <f t="shared" si="15"/>
        <v>1243.342014119457</v>
      </c>
      <c r="G89" s="28">
        <f t="shared" si="15"/>
        <v>1199.1095439103592</v>
      </c>
      <c r="H89" s="28">
        <f t="shared" si="15"/>
        <v>1735.5601128210396</v>
      </c>
      <c r="I89" s="28">
        <f t="shared" si="15"/>
        <v>1693.679619658406</v>
      </c>
      <c r="J89" s="28">
        <f t="shared" si="15"/>
        <v>1596.8504556777866</v>
      </c>
      <c r="K89" s="28">
        <f t="shared" si="15"/>
        <v>1619.4113215727548</v>
      </c>
      <c r="L89" s="28">
        <f t="shared" si="15"/>
        <v>1523.9407899149974</v>
      </c>
      <c r="M89" s="28">
        <f t="shared" si="15"/>
        <v>9472.9154843841588</v>
      </c>
    </row>
    <row r="90" spans="1:13" ht="15.75" thickBot="1" x14ac:dyDescent="0.3">
      <c r="B90" s="9" t="s">
        <v>6</v>
      </c>
      <c r="C90" s="12">
        <f>C89/(1+$C$9)^C$26</f>
        <v>-10400</v>
      </c>
      <c r="D90" s="12">
        <f t="shared" ref="D90:M90" si="16">D89/(1+$C$9)^D$26</f>
        <v>-7352.9411764705883</v>
      </c>
      <c r="E90" s="12">
        <f t="shared" si="16"/>
        <v>731.69065180893085</v>
      </c>
      <c r="F90" s="12">
        <f t="shared" si="16"/>
        <v>1105.3265231347584</v>
      </c>
      <c r="G90" s="12">
        <f t="shared" si="16"/>
        <v>1025.0038636383179</v>
      </c>
      <c r="H90" s="12">
        <f t="shared" si="16"/>
        <v>1426.5039021379309</v>
      </c>
      <c r="I90" s="12">
        <f t="shared" si="16"/>
        <v>1338.5396053491468</v>
      </c>
      <c r="J90" s="12">
        <f t="shared" si="16"/>
        <v>1213.4751062893818</v>
      </c>
      <c r="K90" s="12">
        <f t="shared" si="16"/>
        <v>1183.2879905425298</v>
      </c>
      <c r="L90" s="12">
        <f t="shared" si="16"/>
        <v>1070.7005848018023</v>
      </c>
      <c r="M90" s="12">
        <f t="shared" si="16"/>
        <v>6399.5622755650211</v>
      </c>
    </row>
    <row r="91" spans="1:13" ht="15.75" thickBot="1" x14ac:dyDescent="0.3">
      <c r="B91" s="11" t="s">
        <v>7</v>
      </c>
      <c r="C91" s="52">
        <f>SUM(C90:M90)</f>
        <v>-2258.8506732027718</v>
      </c>
      <c r="D91" s="52"/>
      <c r="E91" s="52"/>
      <c r="F91" s="52"/>
      <c r="G91" s="52"/>
      <c r="H91" s="52"/>
      <c r="I91" s="52"/>
      <c r="J91" s="52"/>
      <c r="K91" s="52"/>
      <c r="L91" s="52"/>
      <c r="M91" s="53"/>
    </row>
    <row r="92" spans="1:13" ht="15.75" thickBot="1" x14ac:dyDescent="0.3">
      <c r="B92" s="11" t="s">
        <v>10</v>
      </c>
      <c r="C92" s="50">
        <f>IRR(C89:M89)</f>
        <v>2.0296710789541761E-2</v>
      </c>
      <c r="D92" s="50"/>
      <c r="E92" s="50"/>
      <c r="F92" s="50"/>
      <c r="G92" s="50"/>
      <c r="H92" s="50"/>
      <c r="I92" s="50"/>
      <c r="J92" s="50"/>
      <c r="K92" s="50"/>
      <c r="L92" s="50"/>
      <c r="M92" s="51"/>
    </row>
    <row r="95" spans="1:13" x14ac:dyDescent="0.25">
      <c r="B95" t="s">
        <v>59</v>
      </c>
    </row>
    <row r="96" spans="1:13" x14ac:dyDescent="0.25">
      <c r="B96" t="s">
        <v>61</v>
      </c>
    </row>
    <row r="97" spans="2:2" x14ac:dyDescent="0.25">
      <c r="B97" t="s">
        <v>60</v>
      </c>
    </row>
  </sheetData>
  <sheetProtection password="DAC4" sheet="1" objects="1" scenarios="1"/>
  <protectedRanges>
    <protectedRange sqref="E9 C8:C9 B31:M31 C27:M30" name="Vstupni proměnné"/>
  </protectedRanges>
  <mergeCells count="8">
    <mergeCell ref="C76:M76"/>
    <mergeCell ref="C91:M91"/>
    <mergeCell ref="C92:M92"/>
    <mergeCell ref="C34:M34"/>
    <mergeCell ref="C35:M35"/>
    <mergeCell ref="C53:M53"/>
    <mergeCell ref="C54:M54"/>
    <mergeCell ref="C75:M75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>
              <from>
                <xdr:col>9</xdr:col>
                <xdr:colOff>523875</xdr:colOff>
                <xdr:row>7</xdr:row>
                <xdr:rowOff>9525</xdr:rowOff>
              </from>
              <to>
                <xdr:col>12</xdr:col>
                <xdr:colOff>523875</xdr:colOff>
                <xdr:row>9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>
              <from>
                <xdr:col>10</xdr:col>
                <xdr:colOff>571500</xdr:colOff>
                <xdr:row>39</xdr:row>
                <xdr:rowOff>57150</xdr:rowOff>
              </from>
              <to>
                <xdr:col>12</xdr:col>
                <xdr:colOff>552450</xdr:colOff>
                <xdr:row>42</xdr:row>
                <xdr:rowOff>38100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64"/>
  <sheetViews>
    <sheetView topLeftCell="A34" workbookViewId="0">
      <selection activeCell="C57" sqref="C57"/>
    </sheetView>
  </sheetViews>
  <sheetFormatPr defaultRowHeight="15" x14ac:dyDescent="0.25"/>
  <cols>
    <col min="2" max="2" width="19.85546875" customWidth="1"/>
    <col min="5" max="5" width="11" customWidth="1"/>
  </cols>
  <sheetData>
    <row r="1" spans="2:5" s="48" customFormat="1" x14ac:dyDescent="0.25"/>
    <row r="2" spans="2:5" s="48" customFormat="1" x14ac:dyDescent="0.25"/>
    <row r="3" spans="2:5" s="48" customFormat="1" x14ac:dyDescent="0.25"/>
    <row r="4" spans="2:5" s="48" customFormat="1" ht="12.75" customHeight="1" x14ac:dyDescent="0.25"/>
    <row r="5" spans="2:5" s="48" customFormat="1" ht="4.5" customHeight="1" x14ac:dyDescent="0.25"/>
    <row r="6" spans="2:5" x14ac:dyDescent="0.25">
      <c r="B6" t="s">
        <v>65</v>
      </c>
    </row>
    <row r="8" spans="2:5" x14ac:dyDescent="0.25">
      <c r="E8" t="s">
        <v>23</v>
      </c>
    </row>
    <row r="9" spans="2:5" x14ac:dyDescent="0.25">
      <c r="B9" t="s">
        <v>19</v>
      </c>
      <c r="C9" s="18"/>
      <c r="E9" t="s">
        <v>48</v>
      </c>
    </row>
    <row r="10" spans="2:5" x14ac:dyDescent="0.25">
      <c r="B10" t="s">
        <v>20</v>
      </c>
      <c r="C10" s="18"/>
      <c r="E10" t="s">
        <v>49</v>
      </c>
    </row>
    <row r="11" spans="2:5" x14ac:dyDescent="0.25">
      <c r="B11" t="s">
        <v>8</v>
      </c>
      <c r="C11" s="21"/>
      <c r="E11" t="s">
        <v>50</v>
      </c>
    </row>
    <row r="12" spans="2:5" x14ac:dyDescent="0.25">
      <c r="B12" t="s">
        <v>21</v>
      </c>
      <c r="C12" s="19">
        <f>C9/(1+C11)^C10</f>
        <v>0</v>
      </c>
      <c r="E12" t="s">
        <v>51</v>
      </c>
    </row>
    <row r="15" spans="2:5" x14ac:dyDescent="0.25">
      <c r="B15" t="s">
        <v>21</v>
      </c>
      <c r="C15" s="18"/>
      <c r="E15" t="s">
        <v>52</v>
      </c>
    </row>
    <row r="16" spans="2:5" x14ac:dyDescent="0.25">
      <c r="B16" t="s">
        <v>20</v>
      </c>
      <c r="C16" s="18"/>
      <c r="E16" t="s">
        <v>49</v>
      </c>
    </row>
    <row r="17" spans="2:5" x14ac:dyDescent="0.25">
      <c r="B17" t="s">
        <v>8</v>
      </c>
      <c r="C17" s="22"/>
      <c r="E17" t="s">
        <v>50</v>
      </c>
    </row>
    <row r="18" spans="2:5" x14ac:dyDescent="0.25">
      <c r="B18" t="s">
        <v>19</v>
      </c>
      <c r="C18" s="20">
        <f>C15*(1+C17)^C16</f>
        <v>0</v>
      </c>
      <c r="E18" t="s">
        <v>53</v>
      </c>
    </row>
    <row r="23" spans="2:5" x14ac:dyDescent="0.25">
      <c r="B23" t="s">
        <v>22</v>
      </c>
    </row>
    <row r="25" spans="2:5" x14ac:dyDescent="0.25">
      <c r="B25" t="s">
        <v>38</v>
      </c>
      <c r="C25" s="22"/>
      <c r="E25" t="s">
        <v>54</v>
      </c>
    </row>
    <row r="26" spans="2:5" x14ac:dyDescent="0.25">
      <c r="B26" t="s">
        <v>8</v>
      </c>
      <c r="C26" s="22"/>
      <c r="E26" t="s">
        <v>55</v>
      </c>
    </row>
    <row r="27" spans="2:5" x14ac:dyDescent="0.25">
      <c r="B27" t="s">
        <v>37</v>
      </c>
      <c r="C27" s="24">
        <f>(1+C25)/(1+C26)-1</f>
        <v>0</v>
      </c>
      <c r="E27" t="s">
        <v>56</v>
      </c>
    </row>
    <row r="31" spans="2:5" x14ac:dyDescent="0.25">
      <c r="B31" t="s">
        <v>25</v>
      </c>
      <c r="C31" s="22"/>
      <c r="E31" t="s">
        <v>57</v>
      </c>
    </row>
    <row r="32" spans="2:5" x14ac:dyDescent="0.25">
      <c r="B32" t="s">
        <v>8</v>
      </c>
      <c r="C32" s="22"/>
      <c r="E32" t="s">
        <v>55</v>
      </c>
    </row>
    <row r="33" spans="2:6" x14ac:dyDescent="0.25">
      <c r="B33" t="s">
        <v>24</v>
      </c>
      <c r="C33" s="23">
        <f>(1+C31)*(1+C32)-1</f>
        <v>0</v>
      </c>
      <c r="E33" t="s">
        <v>58</v>
      </c>
    </row>
    <row r="38" spans="2:6" x14ac:dyDescent="0.25">
      <c r="B38" t="s">
        <v>35</v>
      </c>
    </row>
    <row r="40" spans="2:6" x14ac:dyDescent="0.25">
      <c r="B40" t="s">
        <v>19</v>
      </c>
      <c r="C40" s="45">
        <v>3200</v>
      </c>
      <c r="F40" s="15"/>
    </row>
    <row r="41" spans="2:6" x14ac:dyDescent="0.25">
      <c r="B41" t="s">
        <v>20</v>
      </c>
      <c r="C41" s="45">
        <v>25</v>
      </c>
    </row>
    <row r="42" spans="2:6" x14ac:dyDescent="0.25">
      <c r="B42" t="s">
        <v>8</v>
      </c>
      <c r="C42" s="46">
        <v>0.02</v>
      </c>
    </row>
    <row r="43" spans="2:6" x14ac:dyDescent="0.25">
      <c r="B43" t="s">
        <v>21</v>
      </c>
      <c r="C43" s="19">
        <f>C40/(1+C42)^C41</f>
        <v>1950.4987856904938</v>
      </c>
    </row>
    <row r="46" spans="2:6" x14ac:dyDescent="0.25">
      <c r="B46" t="s">
        <v>21</v>
      </c>
      <c r="C46" s="45">
        <v>1950.499</v>
      </c>
    </row>
    <row r="47" spans="2:6" x14ac:dyDescent="0.25">
      <c r="B47" t="s">
        <v>20</v>
      </c>
      <c r="C47" s="45">
        <v>25</v>
      </c>
    </row>
    <row r="48" spans="2:6" x14ac:dyDescent="0.25">
      <c r="B48" t="s">
        <v>8</v>
      </c>
      <c r="C48" s="44">
        <v>0.02</v>
      </c>
    </row>
    <row r="49" spans="2:3" x14ac:dyDescent="0.25">
      <c r="B49" t="s">
        <v>19</v>
      </c>
      <c r="C49" s="20">
        <f>C46*(1+C48)^C47</f>
        <v>3200.0003515974604</v>
      </c>
    </row>
    <row r="56" spans="2:3" x14ac:dyDescent="0.25">
      <c r="B56" t="s">
        <v>24</v>
      </c>
      <c r="C56" s="44">
        <v>6.08E-2</v>
      </c>
    </row>
    <row r="57" spans="2:3" x14ac:dyDescent="0.25">
      <c r="B57" t="s">
        <v>8</v>
      </c>
      <c r="C57" s="44">
        <v>0.02</v>
      </c>
    </row>
    <row r="58" spans="2:3" x14ac:dyDescent="0.25">
      <c r="B58" t="s">
        <v>25</v>
      </c>
      <c r="C58" s="24">
        <f>(1+C56)/(1+C57)-1</f>
        <v>4.0000000000000036E-2</v>
      </c>
    </row>
    <row r="62" spans="2:3" x14ac:dyDescent="0.25">
      <c r="B62" t="s">
        <v>25</v>
      </c>
      <c r="C62" s="44">
        <v>0.04</v>
      </c>
    </row>
    <row r="63" spans="2:3" x14ac:dyDescent="0.25">
      <c r="B63" t="s">
        <v>8</v>
      </c>
      <c r="C63" s="44">
        <f>C57</f>
        <v>0.02</v>
      </c>
    </row>
    <row r="64" spans="2:3" x14ac:dyDescent="0.25">
      <c r="B64" t="s">
        <v>24</v>
      </c>
      <c r="C64" s="23">
        <f>(1+C62)*(1+C63)-1</f>
        <v>6.0799999999999965E-2</v>
      </c>
    </row>
  </sheetData>
  <sheetProtection password="DAC4" sheet="1" objects="1" scenarios="1"/>
  <protectedRanges>
    <protectedRange sqref="C9:C11 C15:C17 C25:C26 C31:C32" name="VSTUPNI PROMĚNNÉ"/>
  </protectedRange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Vysvětlivky</vt:lpstr>
      <vt:lpstr>prevodnik toků z NOM na REAL</vt:lpstr>
      <vt:lpstr>kalkulator NOM vs REAL</vt:lpstr>
    </vt:vector>
  </TitlesOfParts>
  <Company>VŠE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sieber</dc:creator>
  <cp:lastModifiedBy>slajfercikovasimona</cp:lastModifiedBy>
  <dcterms:created xsi:type="dcterms:W3CDTF">2015-11-23T17:12:17Z</dcterms:created>
  <dcterms:modified xsi:type="dcterms:W3CDTF">2019-10-16T10:55:04Z</dcterms:modified>
</cp:coreProperties>
</file>